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8"/>
  </bookViews>
  <sheets>
    <sheet name="1-вс" sheetId="1" r:id="rId1"/>
    <sheet name="1-во" sheetId="2" r:id="rId2"/>
    <sheet name="2-вс" sheetId="3" r:id="rId3"/>
    <sheet name="2-во" sheetId="4" r:id="rId4"/>
    <sheet name="3-во" sheetId="5" r:id="rId5"/>
    <sheet name="3-вс" sheetId="6" r:id="rId6"/>
    <sheet name="4-вс" sheetId="7" r:id="rId7"/>
    <sheet name="4-во" sheetId="8" r:id="rId8"/>
    <sheet name="7-уснВС,ВО" sheetId="9" r:id="rId9"/>
  </sheets>
  <externalReferences>
    <externalReference r:id="rId12"/>
    <externalReference r:id="rId13"/>
    <externalReference r:id="rId14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<sst xmlns="http://schemas.openxmlformats.org/spreadsheetml/2006/main" count="287" uniqueCount="163">
  <si>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</si>
  <si>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</si>
  <si>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</si>
  <si>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</si>
  <si>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</si>
  <si>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</si>
  <si>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2.1.</t>
  </si>
  <si>
    <t>2.2.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</si>
  <si>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</si>
  <si>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</si>
  <si>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</si>
  <si>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</si>
  <si>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</si>
  <si>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</si>
  <si>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</si>
  <si>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</si>
  <si>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</si>
  <si>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</si>
  <si>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</si>
  <si>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</si>
  <si>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</si>
  <si>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</si>
  <si>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</si>
  <si>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</si>
  <si>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</si>
  <si>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</si>
  <si>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</si>
  <si>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</si>
  <si>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</si>
  <si>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</si>
  <si>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</si>
  <si>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</si>
  <si>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</si>
  <si>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</si>
  <si>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</si>
  <si>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</si>
  <si>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</si>
  <si>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</si>
  <si>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</si>
  <si>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</si>
  <si>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</si>
  <si>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</si>
  <si>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</si>
  <si>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</si>
  <si>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</si>
  <si>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</si>
  <si>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</si>
  <si>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</si>
  <si>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</si>
  <si>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</si>
  <si>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</si>
  <si>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</si>
  <si>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</si>
  <si>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</si>
  <si>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</si>
  <si>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</si>
  <si>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</si>
  <si>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</si>
  <si>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</si>
  <si>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</si>
  <si>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</si>
  <si>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</si>
  <si>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</si>
  <si>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</si>
  <si>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</si>
  <si>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</si>
  <si>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</si>
  <si>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</si>
  <si>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</si>
  <si>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</si>
  <si>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</si>
  <si>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</si>
  <si>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</si>
  <si>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</si>
  <si>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</si>
  <si>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</si>
  <si>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</si>
  <si>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</si>
  <si>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</si>
  <si>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t>по приборам учета</t>
  </si>
  <si>
    <t>Индексы  роста цен на энергетические ресурсы</t>
  </si>
  <si>
    <t>2013 год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</si>
  <si>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</si>
  <si>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</si>
  <si>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</si>
  <si>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</si>
  <si>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</si>
  <si>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</si>
  <si>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</si>
  <si>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</si>
  <si>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</si>
  <si>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</si>
  <si>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</si>
  <si>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</si>
  <si>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</si>
  <si>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</si>
  <si>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</si>
  <si>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</si>
  <si>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</si>
  <si>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</si>
  <si>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</si>
  <si>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</si>
  <si>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</si>
  <si>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</si>
  <si>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</si>
  <si>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</si>
  <si>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</si>
  <si>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</si>
  <si>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</si>
  <si>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</si>
  <si>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</si>
  <si>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</si>
  <si>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</si>
  <si>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</si>
  <si>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</si>
  <si>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</si>
  <si>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</si>
  <si>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</si>
  <si>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</si>
  <si>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</si>
  <si>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</si>
  <si>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</si>
  <si>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</si>
  <si>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</si>
  <si>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</si>
  <si>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</si>
  <si>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</si>
  <si>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</si>
  <si>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</si>
  <si>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</si>
  <si>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</si>
  <si>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</si>
  <si>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</si>
  <si>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</si>
  <si>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</si>
  <si>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</si>
  <si>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</si>
  <si>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</si>
  <si>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>Водоотведение</t>
  </si>
  <si>
    <t xml:space="preserve">Тарифы на питьевую воду и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</si>
  <si>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</si>
  <si>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</si>
  <si>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</si>
  <si>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Приложение № 1 
к экспертному заключению 
по делу № 327-13в</t>
  </si>
  <si>
    <t>Приложение № 2 
к экспертному заключению 
по делу № 327-13в</t>
  </si>
  <si>
    <t>Приложение № 3 
к экспертному заключению 
по делу № 327-13в</t>
  </si>
  <si>
    <t>Приложение № 4
к экспертному заключению 
по делу № 327-13в</t>
  </si>
  <si>
    <t>Приложение № 4 
к экспертному заключению 
по делу № 327-13в</t>
  </si>
  <si>
    <t>Приложение № 7
к экспертному заключению 
по делу № 327-13в</t>
  </si>
  <si>
    <t>общества с ограниченной ответственностью «Красный хлебороб» (Иланский район, с. Карапсель, ИНН 2415003411)</t>
  </si>
  <si>
    <t>Анализ основных технико – экономических показателей 
(холодное водоснабжение)</t>
  </si>
  <si>
    <t xml:space="preserve">Величина прибыли, необходимой для эффективного функционирования (холодное водоснабжение)                                                                               </t>
  </si>
  <si>
    <t>Целевые показатели деятельности (холодное водоснабжение)</t>
  </si>
  <si>
    <t xml:space="preserve">Анализ основных технико – экономических показателей (водоотведение)
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</si>
  <si>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</t>
  </si>
  <si>
    <t>Целевые показатели деятельности (водоотведение)</t>
  </si>
  <si>
    <t>Расходы, учтенные и неучтенные при расчете тарифа  на питьевую воду</t>
  </si>
  <si>
    <t>Расходы, учтенные и неучтенные при расчете тарифа на водоотведение</t>
  </si>
  <si>
    <t>воду</t>
  </si>
  <si>
    <t>Принято сточных вод всего, в т.ч.</t>
  </si>
  <si>
    <t xml:space="preserve">транспортировка сточных вод </t>
  </si>
  <si>
    <t>кВт⋅ч/м3</t>
  </si>
  <si>
    <t>транспортировка сточных вод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</si>
</sst>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2" fontId="1" fillId="32" borderId="10" xfId="53" applyNumberFormat="1" applyFont="1" applyFill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2" fontId="1" fillId="0" borderId="12" xfId="53" applyNumberFormat="1" applyFont="1" applyFill="1" applyBorder="1" applyAlignment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50;&#1088;&#1072;&#1089;&#1085;&#1099;&#1081;%20&#1093;&#1083;&#1077;&#1073;&#1086;&#1088;&#1086;&#107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8;&#1047;%20&#1055;&#1056;&#1054;&#1043;&#1056;&#1040;&#1052;&#1052;&#1040;%20&#1050;&#1088;&#1072;&#1089;&#1085;%20&#1093;&#1083;&#1077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  <sheetName val="расчет ХВ"/>
      <sheetName val="расчет ВО"/>
      <sheetName val="индекс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-ВС,ВО"/>
    </sheetNames>
    <sheetDataSet>
      <sheetData sheetId="0">
        <row r="88">
          <cell r="F88">
            <v>12.15</v>
          </cell>
        </row>
        <row r="89">
          <cell r="F89">
            <v>0</v>
          </cell>
        </row>
        <row r="90">
          <cell r="F90">
            <v>1095</v>
          </cell>
        </row>
        <row r="91">
          <cell r="F91">
            <v>8760</v>
          </cell>
        </row>
        <row r="93">
          <cell r="F93">
            <v>0.99</v>
          </cell>
        </row>
        <row r="94">
          <cell r="F94">
            <v>0</v>
          </cell>
        </row>
        <row r="95">
          <cell r="F95">
            <v>0.67</v>
          </cell>
        </row>
        <row r="96">
          <cell r="F96">
            <v>36.97</v>
          </cell>
        </row>
        <row r="98">
          <cell r="F98">
            <v>80.23</v>
          </cell>
        </row>
        <row r="99">
          <cell r="F99">
            <v>617</v>
          </cell>
        </row>
        <row r="100">
          <cell r="F100">
            <v>8760</v>
          </cell>
        </row>
        <row r="102">
          <cell r="F102">
            <v>0</v>
          </cell>
        </row>
        <row r="103">
          <cell r="F103">
            <v>0</v>
          </cell>
        </row>
        <row r="139">
          <cell r="F139">
            <v>10.92</v>
          </cell>
        </row>
        <row r="141">
          <cell r="F141">
            <v>1095</v>
          </cell>
        </row>
        <row r="144">
          <cell r="F144">
            <v>1.15</v>
          </cell>
        </row>
        <row r="146">
          <cell r="F146">
            <v>0.7</v>
          </cell>
        </row>
        <row r="147">
          <cell r="F147">
            <v>24.2</v>
          </cell>
        </row>
        <row r="149">
          <cell r="F149">
            <v>75.25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Layout" workbookViewId="0" topLeftCell="A4">
      <selection activeCell="B19" sqref="B19"/>
    </sheetView>
  </sheetViews>
  <sheetFormatPr defaultColWidth="39.8515625" defaultRowHeight="12.75"/>
  <cols>
    <col min="1" max="1" width="7.28125" style="75" customWidth="1"/>
    <col min="2" max="2" width="33.57421875" style="69" customWidth="1"/>
    <col min="3" max="3" width="13.8515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4.5" customHeight="1">
      <c r="A1" s="12"/>
      <c r="B1" s="11"/>
      <c r="C1" s="88" t="s">
        <v>143</v>
      </c>
      <c r="D1" s="88"/>
      <c r="E1" s="88"/>
    </row>
    <row r="2" spans="1:6" ht="39" customHeight="1">
      <c r="A2" s="89" t="s">
        <v>150</v>
      </c>
      <c r="B2" s="89"/>
      <c r="C2" s="89"/>
      <c r="D2" s="89"/>
      <c r="E2" s="89"/>
      <c r="F2" s="49"/>
    </row>
    <row r="3" spans="1:8" ht="38.25" customHeight="1">
      <c r="A3" s="90" t="s">
        <v>149</v>
      </c>
      <c r="B3" s="90"/>
      <c r="C3" s="90"/>
      <c r="D3" s="90"/>
      <c r="E3" s="90"/>
      <c r="F3" s="8"/>
      <c r="G3" s="8"/>
      <c r="H3" s="8"/>
    </row>
    <row r="4" ht="18.75">
      <c r="C4" s="76"/>
    </row>
    <row r="5" spans="1:5" ht="15" customHeight="1">
      <c r="A5" s="91" t="s">
        <v>21</v>
      </c>
      <c r="B5" s="91" t="s">
        <v>26</v>
      </c>
      <c r="C5" s="91" t="s">
        <v>27</v>
      </c>
      <c r="D5" s="94" t="s">
        <v>67</v>
      </c>
      <c r="E5" s="95"/>
    </row>
    <row r="6" spans="1:5" ht="18" customHeight="1">
      <c r="A6" s="92"/>
      <c r="B6" s="92"/>
      <c r="C6" s="92"/>
      <c r="D6" s="91" t="s">
        <v>33</v>
      </c>
      <c r="E6" s="91" t="s">
        <v>34</v>
      </c>
    </row>
    <row r="7" spans="1:5" ht="18" customHeight="1">
      <c r="A7" s="93"/>
      <c r="B7" s="93"/>
      <c r="C7" s="93"/>
      <c r="D7" s="93"/>
      <c r="E7" s="93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31.5">
      <c r="A9" s="70">
        <v>1</v>
      </c>
      <c r="B9" s="64" t="s">
        <v>35</v>
      </c>
      <c r="C9" s="70" t="s">
        <v>40</v>
      </c>
      <c r="D9" s="70">
        <v>20.62</v>
      </c>
      <c r="E9" s="70">
        <v>20.62</v>
      </c>
    </row>
    <row r="10" spans="1:5" ht="47.25">
      <c r="A10" s="70">
        <v>2</v>
      </c>
      <c r="B10" s="64" t="s">
        <v>36</v>
      </c>
      <c r="C10" s="70" t="s">
        <v>41</v>
      </c>
      <c r="D10" s="70">
        <v>3</v>
      </c>
      <c r="E10" s="70">
        <v>3</v>
      </c>
    </row>
    <row r="11" spans="1:5" ht="31.5">
      <c r="A11" s="70">
        <v>3</v>
      </c>
      <c r="B11" s="64" t="s">
        <v>37</v>
      </c>
      <c r="C11" s="70" t="s">
        <v>41</v>
      </c>
      <c r="D11" s="70">
        <v>0</v>
      </c>
      <c r="E11" s="70">
        <v>0</v>
      </c>
    </row>
    <row r="12" spans="1:5" ht="47.25">
      <c r="A12" s="70">
        <v>4</v>
      </c>
      <c r="B12" s="64" t="s">
        <v>140</v>
      </c>
      <c r="C12" s="70" t="s">
        <v>41</v>
      </c>
      <c r="D12" s="70">
        <v>3</v>
      </c>
      <c r="E12" s="70">
        <v>3</v>
      </c>
    </row>
    <row r="13" spans="1:5" ht="33" customHeight="1">
      <c r="A13" s="70">
        <v>5</v>
      </c>
      <c r="B13" s="64" t="s">
        <v>38</v>
      </c>
      <c r="C13" s="70" t="s">
        <v>137</v>
      </c>
      <c r="D13" s="71">
        <v>0.8</v>
      </c>
      <c r="E13" s="71">
        <v>0.8</v>
      </c>
    </row>
    <row r="14" spans="1:5" ht="16.5" customHeight="1">
      <c r="A14" s="70">
        <v>6</v>
      </c>
      <c r="B14" s="64" t="s">
        <v>39</v>
      </c>
      <c r="C14" s="70" t="s">
        <v>137</v>
      </c>
      <c r="D14" s="71">
        <v>0.09720230410958906</v>
      </c>
      <c r="E14" s="71">
        <v>0.09720230410958906</v>
      </c>
    </row>
    <row r="15" spans="1:5" ht="48" customHeight="1">
      <c r="A15" s="70">
        <v>7</v>
      </c>
      <c r="B15" s="64" t="s">
        <v>118</v>
      </c>
      <c r="C15" s="70" t="s">
        <v>28</v>
      </c>
      <c r="D15" s="71">
        <v>35.47884100000001</v>
      </c>
      <c r="E15" s="71">
        <v>35.47884100000001</v>
      </c>
    </row>
    <row r="16" spans="1:5" ht="22.5" customHeight="1">
      <c r="A16" s="70" t="s">
        <v>12</v>
      </c>
      <c r="B16" s="79" t="s">
        <v>119</v>
      </c>
      <c r="C16" s="70" t="s">
        <v>28</v>
      </c>
      <c r="D16" s="71">
        <v>0</v>
      </c>
      <c r="E16" s="71">
        <v>0</v>
      </c>
    </row>
    <row r="17" spans="1:5" ht="19.5" customHeight="1">
      <c r="A17" s="70" t="s">
        <v>13</v>
      </c>
      <c r="B17" s="80" t="s">
        <v>120</v>
      </c>
      <c r="C17" s="70" t="s">
        <v>28</v>
      </c>
      <c r="D17" s="71">
        <v>35.47884100000001</v>
      </c>
      <c r="E17" s="71">
        <v>35.47884100000001</v>
      </c>
    </row>
    <row r="18" spans="1:5" ht="33.75" customHeight="1">
      <c r="A18" s="70">
        <v>8</v>
      </c>
      <c r="B18" s="55" t="s">
        <v>111</v>
      </c>
      <c r="C18" s="70" t="s">
        <v>28</v>
      </c>
      <c r="D18" s="71">
        <v>0</v>
      </c>
      <c r="E18" s="71">
        <v>0</v>
      </c>
    </row>
    <row r="19" spans="1:5" ht="39" customHeight="1">
      <c r="A19" s="70">
        <v>9</v>
      </c>
      <c r="B19" s="55" t="s">
        <v>121</v>
      </c>
      <c r="C19" s="70" t="s">
        <v>28</v>
      </c>
      <c r="D19" s="71">
        <v>37.73</v>
      </c>
      <c r="E19" s="71">
        <v>37.73</v>
      </c>
    </row>
    <row r="20" spans="1:5" ht="31.5">
      <c r="A20" s="70">
        <v>10</v>
      </c>
      <c r="B20" s="64" t="s">
        <v>124</v>
      </c>
      <c r="C20" s="70" t="s">
        <v>28</v>
      </c>
      <c r="D20" s="71">
        <v>73.208841</v>
      </c>
      <c r="E20" s="71">
        <v>73.208841</v>
      </c>
    </row>
    <row r="21" spans="1:5" ht="15.75">
      <c r="A21" s="70" t="s">
        <v>97</v>
      </c>
      <c r="B21" s="81" t="s">
        <v>122</v>
      </c>
      <c r="C21" s="70" t="s">
        <v>28</v>
      </c>
      <c r="D21" s="71">
        <v>37.73</v>
      </c>
      <c r="E21" s="71">
        <v>37.73</v>
      </c>
    </row>
    <row r="22" spans="1:5" ht="15.75">
      <c r="A22" s="70" t="s">
        <v>98</v>
      </c>
      <c r="B22" s="81" t="s">
        <v>123</v>
      </c>
      <c r="C22" s="70" t="s">
        <v>28</v>
      </c>
      <c r="D22" s="71">
        <v>35.47884100000001</v>
      </c>
      <c r="E22" s="71">
        <v>35.47884100000001</v>
      </c>
    </row>
    <row r="23" spans="1:5" ht="34.5" customHeight="1">
      <c r="A23" s="70">
        <v>11</v>
      </c>
      <c r="B23" s="81" t="s">
        <v>125</v>
      </c>
      <c r="C23" s="70" t="s">
        <v>28</v>
      </c>
      <c r="D23" s="71">
        <v>0</v>
      </c>
      <c r="E23" s="71">
        <v>0</v>
      </c>
    </row>
    <row r="24" spans="1:5" ht="31.5">
      <c r="A24" s="70">
        <v>12</v>
      </c>
      <c r="B24" s="64" t="s">
        <v>29</v>
      </c>
      <c r="C24" s="70" t="s">
        <v>28</v>
      </c>
      <c r="D24" s="71">
        <v>0</v>
      </c>
      <c r="E24" s="71">
        <v>0</v>
      </c>
    </row>
    <row r="25" spans="1:5" ht="31.5">
      <c r="A25" s="70">
        <v>13</v>
      </c>
      <c r="B25" s="55" t="s">
        <v>126</v>
      </c>
      <c r="C25" s="70" t="s">
        <v>28</v>
      </c>
      <c r="D25" s="71">
        <v>73.208841</v>
      </c>
      <c r="E25" s="71">
        <v>73.208841</v>
      </c>
    </row>
    <row r="26" spans="1:5" ht="15.75">
      <c r="A26" s="70" t="s">
        <v>103</v>
      </c>
      <c r="B26" s="55" t="s">
        <v>72</v>
      </c>
      <c r="C26" s="70" t="s">
        <v>28</v>
      </c>
      <c r="D26" s="71">
        <v>53.146271</v>
      </c>
      <c r="E26" s="71">
        <v>53.146271</v>
      </c>
    </row>
    <row r="27" spans="1:5" ht="15.75">
      <c r="A27" s="71" t="s">
        <v>127</v>
      </c>
      <c r="B27" s="55" t="s">
        <v>79</v>
      </c>
      <c r="C27" s="70" t="s">
        <v>28</v>
      </c>
      <c r="D27" s="71">
        <v>7.733</v>
      </c>
      <c r="E27" s="71">
        <v>7.733</v>
      </c>
    </row>
    <row r="28" spans="1:5" ht="15.75">
      <c r="A28" s="70" t="s">
        <v>104</v>
      </c>
      <c r="B28" s="55" t="s">
        <v>30</v>
      </c>
      <c r="C28" s="70" t="s">
        <v>28</v>
      </c>
      <c r="D28" s="71">
        <v>0</v>
      </c>
      <c r="E28" s="71">
        <v>0</v>
      </c>
    </row>
    <row r="29" spans="1:5" ht="21.75" customHeight="1">
      <c r="A29" s="70" t="s">
        <v>105</v>
      </c>
      <c r="B29" s="55" t="s">
        <v>73</v>
      </c>
      <c r="C29" s="70" t="s">
        <v>28</v>
      </c>
      <c r="D29" s="71">
        <v>4.81</v>
      </c>
      <c r="E29" s="71">
        <v>4.81</v>
      </c>
    </row>
    <row r="30" spans="1:5" ht="15.75">
      <c r="A30" s="70" t="s">
        <v>128</v>
      </c>
      <c r="B30" s="55" t="s">
        <v>79</v>
      </c>
      <c r="C30" s="70" t="s">
        <v>28</v>
      </c>
      <c r="D30" s="71">
        <v>4.180680000000001</v>
      </c>
      <c r="E30" s="71">
        <v>4.180680000000001</v>
      </c>
    </row>
    <row r="31" spans="1:5" ht="15.75">
      <c r="A31" s="70" t="s">
        <v>106</v>
      </c>
      <c r="B31" s="55" t="s">
        <v>74</v>
      </c>
      <c r="C31" s="70" t="s">
        <v>28</v>
      </c>
      <c r="D31" s="71">
        <v>15.25257</v>
      </c>
      <c r="E31" s="71">
        <v>15.25257</v>
      </c>
    </row>
    <row r="32" spans="1:5" ht="15.75">
      <c r="A32" s="70" t="s">
        <v>129</v>
      </c>
      <c r="B32" s="55" t="s">
        <v>79</v>
      </c>
      <c r="C32" s="70" t="s">
        <v>28</v>
      </c>
      <c r="D32" s="71">
        <v>15.154</v>
      </c>
      <c r="E32" s="71">
        <v>15.154</v>
      </c>
    </row>
    <row r="33" spans="1:5" ht="15.75">
      <c r="A33" s="70">
        <v>14</v>
      </c>
      <c r="B33" s="65" t="s">
        <v>31</v>
      </c>
      <c r="C33" s="72" t="s">
        <v>32</v>
      </c>
      <c r="D33" s="2">
        <v>60.123505493338506</v>
      </c>
      <c r="E33" s="71">
        <v>60.123505493338506</v>
      </c>
    </row>
    <row r="34" spans="1:5" ht="60">
      <c r="A34" s="70">
        <v>15</v>
      </c>
      <c r="B34" s="65" t="s">
        <v>102</v>
      </c>
      <c r="C34" s="72"/>
      <c r="D34" s="71"/>
      <c r="E34" s="71"/>
    </row>
    <row r="35" spans="1:5" ht="15" customHeight="1">
      <c r="A35" s="70" t="s">
        <v>130</v>
      </c>
      <c r="B35" s="65" t="s">
        <v>115</v>
      </c>
      <c r="C35" s="87" t="s">
        <v>161</v>
      </c>
      <c r="D35" s="71">
        <v>0.9856627548798779</v>
      </c>
      <c r="E35" s="71">
        <v>0.9856627548798779</v>
      </c>
    </row>
    <row r="36" spans="1:5" ht="15.75" customHeight="1">
      <c r="A36" s="70" t="s">
        <v>112</v>
      </c>
      <c r="B36" s="65" t="s">
        <v>61</v>
      </c>
      <c r="C36" s="87" t="s">
        <v>161</v>
      </c>
      <c r="D36" s="71">
        <v>0</v>
      </c>
      <c r="E36" s="71">
        <v>0</v>
      </c>
    </row>
    <row r="37" spans="1:5" ht="15.75" customHeight="1">
      <c r="A37" s="70" t="s">
        <v>113</v>
      </c>
      <c r="B37" s="65" t="s">
        <v>62</v>
      </c>
      <c r="C37" s="87" t="s">
        <v>161</v>
      </c>
      <c r="D37" s="71">
        <v>0.6666666666666666</v>
      </c>
      <c r="E37" s="71">
        <v>0.6666666666666666</v>
      </c>
    </row>
    <row r="38" spans="1:5" ht="31.5">
      <c r="A38" s="70">
        <v>16</v>
      </c>
      <c r="B38" s="65" t="s">
        <v>101</v>
      </c>
      <c r="C38" s="72" t="s">
        <v>66</v>
      </c>
      <c r="D38" s="71">
        <v>0</v>
      </c>
      <c r="E38" s="71">
        <v>0</v>
      </c>
    </row>
    <row r="39" spans="1:5" ht="15.75">
      <c r="A39" s="34">
        <v>17</v>
      </c>
      <c r="B39" s="35" t="s">
        <v>50</v>
      </c>
      <c r="C39" s="34" t="s">
        <v>44</v>
      </c>
      <c r="D39" s="70">
        <v>105.6</v>
      </c>
      <c r="E39" s="70">
        <v>105.6</v>
      </c>
    </row>
    <row r="40" spans="1:5" ht="31.5">
      <c r="A40" s="70">
        <v>18</v>
      </c>
      <c r="B40" s="55" t="s">
        <v>80</v>
      </c>
      <c r="C40" s="55"/>
      <c r="D40" s="70"/>
      <c r="E40" s="70"/>
    </row>
    <row r="41" spans="1:5" ht="15.75">
      <c r="A41" s="70" t="s">
        <v>131</v>
      </c>
      <c r="B41" s="55" t="s">
        <v>78</v>
      </c>
      <c r="C41" s="70" t="s">
        <v>44</v>
      </c>
      <c r="D41" s="70">
        <v>107.3</v>
      </c>
      <c r="E41" s="70">
        <v>107.3</v>
      </c>
    </row>
    <row r="42" spans="1:5" ht="15.75">
      <c r="A42" s="70" t="s">
        <v>132</v>
      </c>
      <c r="B42" s="55" t="s">
        <v>158</v>
      </c>
      <c r="C42" s="70" t="s">
        <v>44</v>
      </c>
      <c r="D42" s="70">
        <v>105.4</v>
      </c>
      <c r="E42" s="70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Layout" workbookViewId="0" topLeftCell="A10">
      <selection activeCell="C22" sqref="C22:C25"/>
    </sheetView>
  </sheetViews>
  <sheetFormatPr defaultColWidth="39.8515625" defaultRowHeight="12.75"/>
  <cols>
    <col min="1" max="1" width="8.7109375" style="56" customWidth="1"/>
    <col min="2" max="2" width="34.57421875" style="56" customWidth="1"/>
    <col min="3" max="3" width="13.28125" style="56" customWidth="1"/>
    <col min="4" max="4" width="14.28125" style="56" customWidth="1"/>
    <col min="5" max="5" width="13.00390625" style="56" customWidth="1"/>
    <col min="6" max="16384" width="39.8515625" style="56" customWidth="1"/>
  </cols>
  <sheetData>
    <row r="1" spans="1:5" ht="56.25" customHeight="1">
      <c r="A1" s="57"/>
      <c r="B1" s="57"/>
      <c r="C1" s="96" t="s">
        <v>143</v>
      </c>
      <c r="D1" s="96"/>
      <c r="E1" s="96"/>
    </row>
    <row r="2" spans="1:5" ht="21.75" customHeight="1">
      <c r="A2" s="97" t="s">
        <v>153</v>
      </c>
      <c r="B2" s="97"/>
      <c r="C2" s="97"/>
      <c r="D2" s="97"/>
      <c r="E2" s="97"/>
    </row>
    <row r="3" spans="1:5" ht="40.5" customHeight="1">
      <c r="A3" s="97" t="s">
        <v>149</v>
      </c>
      <c r="B3" s="97"/>
      <c r="C3" s="97"/>
      <c r="D3" s="97"/>
      <c r="E3" s="97"/>
    </row>
    <row r="4" ht="18.75">
      <c r="C4" s="13"/>
    </row>
    <row r="5" spans="1:5" ht="15" customHeight="1">
      <c r="A5" s="98" t="s">
        <v>21</v>
      </c>
      <c r="B5" s="98" t="s">
        <v>26</v>
      </c>
      <c r="C5" s="98" t="s">
        <v>27</v>
      </c>
      <c r="D5" s="98" t="s">
        <v>81</v>
      </c>
      <c r="E5" s="98"/>
    </row>
    <row r="6" spans="1:5" ht="18" customHeight="1">
      <c r="A6" s="98"/>
      <c r="B6" s="98"/>
      <c r="C6" s="98"/>
      <c r="D6" s="98" t="s">
        <v>85</v>
      </c>
      <c r="E6" s="98" t="s">
        <v>86</v>
      </c>
    </row>
    <row r="7" spans="1:5" ht="21" customHeight="1">
      <c r="A7" s="98"/>
      <c r="B7" s="98"/>
      <c r="C7" s="98"/>
      <c r="D7" s="98"/>
      <c r="E7" s="98"/>
    </row>
    <row r="8" spans="1:5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ht="31.5">
      <c r="A9" s="58">
        <v>1</v>
      </c>
      <c r="B9" s="62" t="s">
        <v>87</v>
      </c>
      <c r="C9" s="58" t="s">
        <v>40</v>
      </c>
      <c r="D9" s="58">
        <v>7.35</v>
      </c>
      <c r="E9" s="58">
        <v>7.35</v>
      </c>
    </row>
    <row r="10" spans="1:5" ht="31.5">
      <c r="A10" s="58">
        <v>2</v>
      </c>
      <c r="B10" s="62" t="s">
        <v>88</v>
      </c>
      <c r="C10" s="58" t="s">
        <v>41</v>
      </c>
      <c r="D10" s="58">
        <v>0</v>
      </c>
      <c r="E10" s="78">
        <v>0</v>
      </c>
    </row>
    <row r="11" spans="1:5" ht="31.5">
      <c r="A11" s="58">
        <v>3</v>
      </c>
      <c r="B11" s="63" t="s">
        <v>89</v>
      </c>
      <c r="C11" s="5" t="s">
        <v>42</v>
      </c>
      <c r="D11" s="58">
        <v>0.4</v>
      </c>
      <c r="E11" s="78">
        <v>0.4</v>
      </c>
    </row>
    <row r="12" spans="1:5" ht="31.5">
      <c r="A12" s="58">
        <v>4</v>
      </c>
      <c r="B12" s="63" t="s">
        <v>90</v>
      </c>
      <c r="C12" s="58" t="s">
        <v>41</v>
      </c>
      <c r="D12" s="58">
        <v>1</v>
      </c>
      <c r="E12" s="78">
        <v>1</v>
      </c>
    </row>
    <row r="13" spans="1:5" ht="31.5">
      <c r="A13" s="58">
        <v>5</v>
      </c>
      <c r="B13" s="63" t="s">
        <v>142</v>
      </c>
      <c r="C13" s="5" t="s">
        <v>42</v>
      </c>
      <c r="D13" s="58">
        <v>0.14</v>
      </c>
      <c r="E13" s="78">
        <v>0.14</v>
      </c>
    </row>
    <row r="14" spans="1:5" ht="31.5">
      <c r="A14" s="58">
        <v>6</v>
      </c>
      <c r="B14" s="63" t="s">
        <v>91</v>
      </c>
      <c r="C14" s="5" t="s">
        <v>42</v>
      </c>
      <c r="D14" s="60">
        <v>0.1123241095890411</v>
      </c>
      <c r="E14" s="60">
        <v>0.1123241095890411</v>
      </c>
    </row>
    <row r="15" spans="1:5" ht="19.5" customHeight="1">
      <c r="A15" s="58">
        <v>7</v>
      </c>
      <c r="B15" s="59" t="s">
        <v>159</v>
      </c>
      <c r="C15" s="58" t="s">
        <v>28</v>
      </c>
      <c r="D15" s="60">
        <v>41.08221</v>
      </c>
      <c r="E15" s="60">
        <v>40.9983</v>
      </c>
    </row>
    <row r="16" spans="1:5" ht="20.25" customHeight="1">
      <c r="A16" s="58" t="s">
        <v>12</v>
      </c>
      <c r="B16" s="59" t="s">
        <v>82</v>
      </c>
      <c r="C16" s="58" t="s">
        <v>28</v>
      </c>
      <c r="D16" s="60">
        <v>35.74</v>
      </c>
      <c r="E16" s="60">
        <v>35.65609</v>
      </c>
    </row>
    <row r="17" spans="1:5" ht="15.75" customHeight="1">
      <c r="A17" s="58" t="s">
        <v>13</v>
      </c>
      <c r="B17" s="59" t="s">
        <v>83</v>
      </c>
      <c r="C17" s="58" t="s">
        <v>28</v>
      </c>
      <c r="D17" s="60">
        <v>0</v>
      </c>
      <c r="E17" s="60">
        <v>0</v>
      </c>
    </row>
    <row r="18" spans="1:5" ht="17.25" customHeight="1">
      <c r="A18" s="58" t="s">
        <v>93</v>
      </c>
      <c r="B18" s="59" t="s">
        <v>84</v>
      </c>
      <c r="C18" s="58" t="s">
        <v>28</v>
      </c>
      <c r="D18" s="60">
        <v>5.342210000000001</v>
      </c>
      <c r="E18" s="60">
        <v>5.342210000000001</v>
      </c>
    </row>
    <row r="19" spans="1:5" ht="20.25" customHeight="1">
      <c r="A19" s="58" t="s">
        <v>94</v>
      </c>
      <c r="B19" s="59" t="s">
        <v>136</v>
      </c>
      <c r="C19" s="58" t="s">
        <v>28</v>
      </c>
      <c r="D19" s="60">
        <v>0</v>
      </c>
      <c r="E19" s="60">
        <v>0</v>
      </c>
    </row>
    <row r="20" spans="1:5" ht="18.75" customHeight="1">
      <c r="A20" s="61" t="s">
        <v>95</v>
      </c>
      <c r="B20" s="59" t="s">
        <v>141</v>
      </c>
      <c r="C20" s="58" t="s">
        <v>28</v>
      </c>
      <c r="D20" s="60">
        <v>0</v>
      </c>
      <c r="E20" s="60">
        <v>0</v>
      </c>
    </row>
    <row r="21" spans="1:5" ht="33.75" customHeight="1">
      <c r="A21" s="61" t="s">
        <v>96</v>
      </c>
      <c r="B21" s="59" t="s">
        <v>92</v>
      </c>
      <c r="C21" s="58" t="s">
        <v>28</v>
      </c>
      <c r="D21" s="60">
        <v>41.08221</v>
      </c>
      <c r="E21" s="60">
        <v>40.9983</v>
      </c>
    </row>
    <row r="22" spans="1:5" ht="33.75" customHeight="1">
      <c r="A22" s="74">
        <v>9</v>
      </c>
      <c r="B22" s="59" t="s">
        <v>133</v>
      </c>
      <c r="C22" s="73" t="s">
        <v>28</v>
      </c>
      <c r="D22" s="60">
        <v>0</v>
      </c>
      <c r="E22" s="60">
        <v>0</v>
      </c>
    </row>
    <row r="23" spans="1:5" ht="33.75" customHeight="1">
      <c r="A23" s="74" t="s">
        <v>135</v>
      </c>
      <c r="B23" s="59" t="s">
        <v>134</v>
      </c>
      <c r="C23" s="73" t="s">
        <v>28</v>
      </c>
      <c r="D23" s="60">
        <v>0</v>
      </c>
      <c r="E23" s="60">
        <v>0</v>
      </c>
    </row>
    <row r="24" spans="1:5" ht="20.25" customHeight="1">
      <c r="A24" s="58">
        <v>11</v>
      </c>
      <c r="B24" s="59" t="s">
        <v>31</v>
      </c>
      <c r="C24" s="58" t="s">
        <v>32</v>
      </c>
      <c r="D24" s="60">
        <v>0</v>
      </c>
      <c r="E24" s="60">
        <v>0</v>
      </c>
    </row>
    <row r="25" spans="1:5" ht="59.25">
      <c r="A25" s="58">
        <v>12</v>
      </c>
      <c r="B25" s="59" t="s">
        <v>117</v>
      </c>
      <c r="C25" s="58"/>
      <c r="D25" s="60"/>
      <c r="E25" s="78"/>
    </row>
    <row r="26" spans="1:5" ht="21" customHeight="1">
      <c r="A26" s="73" t="s">
        <v>99</v>
      </c>
      <c r="B26" s="59" t="s">
        <v>160</v>
      </c>
      <c r="C26" s="87" t="s">
        <v>161</v>
      </c>
      <c r="D26" s="60">
        <v>0</v>
      </c>
      <c r="E26" s="60">
        <v>0</v>
      </c>
    </row>
    <row r="27" spans="1:5" ht="21" customHeight="1">
      <c r="A27" s="73" t="s">
        <v>100</v>
      </c>
      <c r="B27" s="59" t="s">
        <v>116</v>
      </c>
      <c r="C27" s="87" t="s">
        <v>161</v>
      </c>
      <c r="D27" s="60">
        <v>0</v>
      </c>
      <c r="E27" s="60">
        <v>0</v>
      </c>
    </row>
    <row r="28" spans="1:5" ht="36.75" customHeight="1">
      <c r="A28" s="58">
        <v>13</v>
      </c>
      <c r="B28" s="65" t="s">
        <v>101</v>
      </c>
      <c r="C28" s="48" t="s">
        <v>66</v>
      </c>
      <c r="D28" s="60">
        <v>0</v>
      </c>
      <c r="E28" s="60">
        <v>0</v>
      </c>
    </row>
    <row r="29" spans="1:5" ht="15.75">
      <c r="A29" s="58">
        <v>14</v>
      </c>
      <c r="B29" s="35" t="s">
        <v>50</v>
      </c>
      <c r="C29" s="34" t="s">
        <v>44</v>
      </c>
      <c r="D29" s="5">
        <v>105.6</v>
      </c>
      <c r="E29" s="5">
        <v>105.6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5">
      <selection activeCell="E22" sqref="E22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6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9" t="s">
        <v>144</v>
      </c>
      <c r="D2" s="99"/>
      <c r="E2" s="99"/>
    </row>
    <row r="3" spans="1:4" ht="18.75">
      <c r="A3" s="16"/>
      <c r="B3" s="16"/>
      <c r="C3" s="17"/>
      <c r="D3" s="17"/>
    </row>
    <row r="4" spans="1:7" ht="19.5" customHeight="1">
      <c r="A4" s="100" t="s">
        <v>156</v>
      </c>
      <c r="B4" s="100"/>
      <c r="C4" s="100"/>
      <c r="D4" s="100"/>
      <c r="E4" s="100"/>
      <c r="G4" s="49"/>
    </row>
    <row r="5" spans="1:5" ht="35.25" customHeight="1">
      <c r="A5" s="101" t="str">
        <f>'1-вс'!A3:E3</f>
        <v>общества с ограниченной ответственностью «Красный хлебороб» (Иланский район, с. Карапсель, ИНН 2415003411)</v>
      </c>
      <c r="B5" s="101"/>
      <c r="C5" s="101"/>
      <c r="D5" s="101"/>
      <c r="E5" s="101"/>
    </row>
    <row r="6" ht="16.5" customHeight="1">
      <c r="E6" s="18" t="s">
        <v>20</v>
      </c>
    </row>
    <row r="7" spans="1:5" ht="17.25" customHeight="1">
      <c r="A7" s="102" t="s">
        <v>21</v>
      </c>
      <c r="B7" s="102" t="s">
        <v>0</v>
      </c>
      <c r="C7" s="102" t="s">
        <v>67</v>
      </c>
      <c r="D7" s="102"/>
      <c r="E7" s="102"/>
    </row>
    <row r="8" spans="1:5" ht="67.5" customHeight="1">
      <c r="A8" s="102"/>
      <c r="B8" s="102"/>
      <c r="C8" s="19" t="s">
        <v>55</v>
      </c>
      <c r="D8" s="19" t="s">
        <v>18</v>
      </c>
      <c r="E8" s="20" t="s">
        <v>19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5">
        <v>3124.68</v>
      </c>
      <c r="D10" s="82">
        <v>3124.68</v>
      </c>
      <c r="E10" s="82">
        <f aca="true" t="shared" si="0" ref="E10:E16">C10-D10</f>
        <v>0</v>
      </c>
    </row>
    <row r="11" spans="1:5" ht="15.75">
      <c r="A11" s="25">
        <v>2</v>
      </c>
      <c r="B11" s="24" t="s">
        <v>5</v>
      </c>
      <c r="C11" s="85">
        <v>1260.83</v>
      </c>
      <c r="D11" s="82">
        <v>1260.83</v>
      </c>
      <c r="E11" s="82">
        <f t="shared" si="0"/>
        <v>0</v>
      </c>
    </row>
    <row r="12" spans="1:5" ht="16.5" customHeight="1">
      <c r="A12" s="25">
        <v>3</v>
      </c>
      <c r="B12" s="24" t="s">
        <v>56</v>
      </c>
      <c r="C12" s="85">
        <v>798</v>
      </c>
      <c r="D12" s="82">
        <v>798</v>
      </c>
      <c r="E12" s="82">
        <f t="shared" si="0"/>
        <v>0</v>
      </c>
    </row>
    <row r="13" spans="1:5" ht="31.5">
      <c r="A13" s="25">
        <v>4</v>
      </c>
      <c r="B13" s="23" t="s">
        <v>9</v>
      </c>
      <c r="C13" s="85">
        <v>0</v>
      </c>
      <c r="D13" s="82">
        <v>0</v>
      </c>
      <c r="E13" s="82">
        <f t="shared" si="0"/>
        <v>0</v>
      </c>
    </row>
    <row r="14" spans="1:5" ht="47.25">
      <c r="A14" s="25">
        <v>5</v>
      </c>
      <c r="B14" s="23" t="s">
        <v>57</v>
      </c>
      <c r="C14" s="85">
        <v>7.52</v>
      </c>
      <c r="D14" s="82">
        <v>7.52</v>
      </c>
      <c r="E14" s="82">
        <f t="shared" si="0"/>
        <v>0</v>
      </c>
    </row>
    <row r="15" spans="1:5" ht="47.25">
      <c r="A15" s="25">
        <v>6</v>
      </c>
      <c r="B15" s="23" t="s">
        <v>68</v>
      </c>
      <c r="C15" s="85">
        <v>0</v>
      </c>
      <c r="D15" s="82">
        <v>0</v>
      </c>
      <c r="E15" s="82">
        <f t="shared" si="0"/>
        <v>0</v>
      </c>
    </row>
    <row r="16" spans="1:5" ht="31.5">
      <c r="A16" s="25">
        <v>7</v>
      </c>
      <c r="B16" s="23" t="s">
        <v>69</v>
      </c>
      <c r="C16" s="85">
        <v>1.86</v>
      </c>
      <c r="D16" s="82">
        <v>1.86</v>
      </c>
      <c r="E16" s="82">
        <f t="shared" si="0"/>
        <v>0</v>
      </c>
    </row>
    <row r="17" spans="1:5" ht="15.75">
      <c r="A17" s="54">
        <v>8</v>
      </c>
      <c r="B17" s="23" t="s">
        <v>58</v>
      </c>
      <c r="C17" s="82">
        <v>5192.88</v>
      </c>
      <c r="D17" s="82">
        <v>5192.88</v>
      </c>
      <c r="E17" s="82">
        <f>SUM(E10:E16)</f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5">
      <selection activeCell="C27" sqref="C27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99" t="s">
        <v>144</v>
      </c>
      <c r="D2" s="99"/>
      <c r="E2" s="99"/>
    </row>
    <row r="3" spans="1:4" ht="18.75">
      <c r="A3" s="16"/>
      <c r="B3" s="16"/>
      <c r="C3" s="17"/>
      <c r="D3" s="17"/>
    </row>
    <row r="4" spans="1:7" ht="39" customHeight="1">
      <c r="A4" s="100" t="s">
        <v>157</v>
      </c>
      <c r="B4" s="100"/>
      <c r="C4" s="100"/>
      <c r="D4" s="100"/>
      <c r="E4" s="100"/>
      <c r="G4" s="49"/>
    </row>
    <row r="5" spans="1:5" ht="35.25" customHeight="1">
      <c r="A5" s="101" t="str">
        <f>'1-вс'!A3:E3</f>
        <v>общества с ограниченной ответственностью «Красный хлебороб» (Иланский район, с. Карапсель, ИНН 2415003411)</v>
      </c>
      <c r="B5" s="101"/>
      <c r="C5" s="101"/>
      <c r="D5" s="101"/>
      <c r="E5" s="101"/>
    </row>
    <row r="6" ht="16.5" customHeight="1">
      <c r="E6" s="18" t="s">
        <v>20</v>
      </c>
    </row>
    <row r="7" spans="1:5" ht="17.25" customHeight="1">
      <c r="A7" s="102" t="s">
        <v>21</v>
      </c>
      <c r="B7" s="102" t="s">
        <v>0</v>
      </c>
      <c r="C7" s="102" t="s">
        <v>67</v>
      </c>
      <c r="D7" s="102"/>
      <c r="E7" s="102"/>
    </row>
    <row r="8" spans="1:5" ht="67.5" customHeight="1">
      <c r="A8" s="102"/>
      <c r="B8" s="102"/>
      <c r="C8" s="19" t="s">
        <v>55</v>
      </c>
      <c r="D8" s="19" t="s">
        <v>18</v>
      </c>
      <c r="E8" s="20" t="s">
        <v>19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127">
        <v>532.52</v>
      </c>
      <c r="D10" s="83">
        <v>141.63</v>
      </c>
      <c r="E10" s="83">
        <f aca="true" t="shared" si="0" ref="E10:E16">C10-D10</f>
        <v>390.89</v>
      </c>
    </row>
    <row r="11" spans="1:5" ht="15.75">
      <c r="A11" s="25">
        <v>2</v>
      </c>
      <c r="B11" s="24" t="s">
        <v>5</v>
      </c>
      <c r="C11" s="85">
        <v>99.12</v>
      </c>
      <c r="D11" s="84">
        <v>272.43</v>
      </c>
      <c r="E11" s="83">
        <f t="shared" si="0"/>
        <v>-173.31</v>
      </c>
    </row>
    <row r="12" spans="1:5" ht="16.5" customHeight="1">
      <c r="A12" s="25">
        <v>3</v>
      </c>
      <c r="B12" s="24" t="s">
        <v>56</v>
      </c>
      <c r="C12" s="85">
        <v>45.04</v>
      </c>
      <c r="D12" s="84">
        <v>52.13</v>
      </c>
      <c r="E12" s="83">
        <f t="shared" si="0"/>
        <v>-7.090000000000003</v>
      </c>
    </row>
    <row r="13" spans="1:5" ht="31.5">
      <c r="A13" s="25">
        <v>4</v>
      </c>
      <c r="B13" s="23" t="s">
        <v>9</v>
      </c>
      <c r="C13" s="85">
        <v>0</v>
      </c>
      <c r="D13" s="84">
        <v>0</v>
      </c>
      <c r="E13" s="83">
        <f t="shared" si="0"/>
        <v>0</v>
      </c>
    </row>
    <row r="14" spans="1:5" ht="47.25">
      <c r="A14" s="25">
        <v>5</v>
      </c>
      <c r="B14" s="23" t="s">
        <v>57</v>
      </c>
      <c r="C14" s="85">
        <v>0</v>
      </c>
      <c r="D14" s="85">
        <v>0</v>
      </c>
      <c r="E14" s="83">
        <f t="shared" si="0"/>
        <v>0</v>
      </c>
    </row>
    <row r="15" spans="1:5" ht="47.25">
      <c r="A15" s="25">
        <v>6</v>
      </c>
      <c r="B15" s="23" t="s">
        <v>68</v>
      </c>
      <c r="C15" s="85">
        <v>0</v>
      </c>
      <c r="D15" s="85">
        <v>0</v>
      </c>
      <c r="E15" s="83">
        <f t="shared" si="0"/>
        <v>0</v>
      </c>
    </row>
    <row r="16" spans="1:5" ht="31.5">
      <c r="A16" s="25">
        <v>7</v>
      </c>
      <c r="B16" s="23" t="s">
        <v>69</v>
      </c>
      <c r="C16" s="85">
        <v>0</v>
      </c>
      <c r="D16" s="84">
        <v>0</v>
      </c>
      <c r="E16" s="83">
        <f t="shared" si="0"/>
        <v>0</v>
      </c>
    </row>
    <row r="17" spans="1:5" ht="15.75">
      <c r="A17" s="54">
        <v>8</v>
      </c>
      <c r="B17" s="23" t="s">
        <v>58</v>
      </c>
      <c r="C17" s="85">
        <f>C10+C11+C12</f>
        <v>676.68</v>
      </c>
      <c r="D17" s="84">
        <v>466.19</v>
      </c>
      <c r="E17" s="84">
        <f>SUM(E10:E16)</f>
        <v>210.48999999999998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7">
      <selection activeCell="C23" sqref="C2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3" t="s">
        <v>145</v>
      </c>
      <c r="D1" s="103"/>
      <c r="E1" s="103"/>
    </row>
    <row r="2" spans="1:5" ht="18.75">
      <c r="A2" s="3"/>
      <c r="B2" s="3"/>
      <c r="C2" s="3"/>
      <c r="D2" s="3"/>
      <c r="E2" s="4"/>
    </row>
    <row r="3" spans="1:5" ht="38.25" customHeight="1">
      <c r="A3" s="104" t="s">
        <v>151</v>
      </c>
      <c r="B3" s="104"/>
      <c r="C3" s="104"/>
      <c r="D3" s="104"/>
      <c r="E3" s="104"/>
    </row>
    <row r="4" spans="1:8" ht="42" customHeight="1">
      <c r="A4" s="90" t="str">
        <f>'1-вс'!A3:E3</f>
        <v>общества с ограниченной ответственностью «Красный хлебороб» (Иланский район, с. Карапсель, ИНН 2415003411)</v>
      </c>
      <c r="B4" s="90"/>
      <c r="C4" s="90"/>
      <c r="D4" s="90"/>
      <c r="E4" s="90"/>
      <c r="F4" s="49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5" t="s">
        <v>21</v>
      </c>
      <c r="B6" s="105" t="s">
        <v>22</v>
      </c>
      <c r="C6" s="107" t="s">
        <v>70</v>
      </c>
      <c r="D6" s="108"/>
      <c r="E6" s="105" t="s">
        <v>19</v>
      </c>
    </row>
    <row r="7" spans="1:5" ht="36.75" customHeight="1">
      <c r="A7" s="106"/>
      <c r="B7" s="106"/>
      <c r="C7" s="5" t="s">
        <v>23</v>
      </c>
      <c r="D7" s="5" t="s">
        <v>18</v>
      </c>
      <c r="E7" s="106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24</v>
      </c>
      <c r="C9" s="7">
        <v>0</v>
      </c>
      <c r="D9" s="7">
        <v>0</v>
      </c>
      <c r="E9" s="7">
        <f aca="true" t="shared" si="0" ref="E9:E14">+C9-D9</f>
        <v>0</v>
      </c>
    </row>
    <row r="10" spans="1:5" ht="23.25" customHeight="1">
      <c r="A10" s="5">
        <v>2</v>
      </c>
      <c r="B10" s="10" t="s">
        <v>15</v>
      </c>
      <c r="C10" s="2">
        <v>0</v>
      </c>
      <c r="D10" s="2">
        <v>0</v>
      </c>
      <c r="E10" s="7">
        <f t="shared" si="0"/>
        <v>0</v>
      </c>
    </row>
    <row r="11" spans="1:5" ht="20.25" customHeight="1">
      <c r="A11" s="5">
        <v>3</v>
      </c>
      <c r="B11" s="10" t="s">
        <v>16</v>
      </c>
      <c r="C11" s="2">
        <v>59.8</v>
      </c>
      <c r="D11" s="2">
        <v>0</v>
      </c>
      <c r="E11" s="7">
        <f t="shared" si="0"/>
        <v>59.8</v>
      </c>
    </row>
    <row r="12" spans="1:5" ht="18.75" customHeight="1">
      <c r="A12" s="5">
        <v>4</v>
      </c>
      <c r="B12" s="86" t="s">
        <v>17</v>
      </c>
      <c r="C12" s="7">
        <v>0</v>
      </c>
      <c r="D12" s="7">
        <v>0</v>
      </c>
      <c r="E12" s="7">
        <f t="shared" si="0"/>
        <v>0</v>
      </c>
    </row>
    <row r="13" spans="1:5" ht="22.5" customHeight="1">
      <c r="A13" s="5">
        <v>5</v>
      </c>
      <c r="B13" s="86" t="s">
        <v>25</v>
      </c>
      <c r="C13" s="7">
        <v>59.8</v>
      </c>
      <c r="D13" s="7">
        <v>0</v>
      </c>
      <c r="E13" s="7">
        <f t="shared" si="0"/>
        <v>59.8</v>
      </c>
    </row>
    <row r="14" spans="1:5" ht="22.5" customHeight="1">
      <c r="A14" s="5">
        <v>6</v>
      </c>
      <c r="B14" s="86" t="s">
        <v>71</v>
      </c>
      <c r="C14" s="7">
        <v>10.37</v>
      </c>
      <c r="D14" s="7">
        <v>51.93</v>
      </c>
      <c r="E14" s="7">
        <f t="shared" si="0"/>
        <v>-41.56</v>
      </c>
    </row>
    <row r="15" spans="1:5" ht="23.25" customHeight="1">
      <c r="A15" s="5">
        <v>7</v>
      </c>
      <c r="B15" s="1" t="s">
        <v>14</v>
      </c>
      <c r="C15" s="7">
        <f>C11+C14</f>
        <v>70.17</v>
      </c>
      <c r="D15" s="7">
        <f>D14</f>
        <v>51.93</v>
      </c>
      <c r="E15" s="7">
        <f>SUM(E9:E14)</f>
        <v>78.03999999999999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10" sqref="C1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3" t="s">
        <v>145</v>
      </c>
      <c r="D1" s="103"/>
      <c r="E1" s="103"/>
    </row>
    <row r="2" spans="1:5" ht="18.75">
      <c r="A2" s="3"/>
      <c r="B2" s="3"/>
      <c r="C2" s="3"/>
      <c r="D2" s="3"/>
      <c r="E2" s="4"/>
    </row>
    <row r="3" spans="1:5" ht="39.75" customHeight="1">
      <c r="A3" s="104" t="s">
        <v>154</v>
      </c>
      <c r="B3" s="104"/>
      <c r="C3" s="104"/>
      <c r="D3" s="104"/>
      <c r="E3" s="104"/>
    </row>
    <row r="4" spans="1:8" ht="42" customHeight="1">
      <c r="A4" s="90" t="s">
        <v>149</v>
      </c>
      <c r="B4" s="90"/>
      <c r="C4" s="90"/>
      <c r="D4" s="90"/>
      <c r="E4" s="90"/>
      <c r="F4" s="49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5" t="s">
        <v>21</v>
      </c>
      <c r="B6" s="105" t="s">
        <v>22</v>
      </c>
      <c r="C6" s="107" t="s">
        <v>70</v>
      </c>
      <c r="D6" s="108"/>
      <c r="E6" s="105" t="s">
        <v>19</v>
      </c>
    </row>
    <row r="7" spans="1:5" ht="36.75" customHeight="1">
      <c r="A7" s="106"/>
      <c r="B7" s="106"/>
      <c r="C7" s="5" t="s">
        <v>23</v>
      </c>
      <c r="D7" s="5" t="s">
        <v>18</v>
      </c>
      <c r="E7" s="106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24</v>
      </c>
      <c r="C9" s="128">
        <v>0</v>
      </c>
      <c r="D9" s="7">
        <v>0</v>
      </c>
      <c r="E9" s="7">
        <v>0</v>
      </c>
    </row>
    <row r="10" spans="1:5" ht="21" customHeight="1">
      <c r="A10" s="5">
        <v>2</v>
      </c>
      <c r="B10" s="10" t="s">
        <v>15</v>
      </c>
      <c r="C10" s="129">
        <v>0</v>
      </c>
      <c r="D10" s="2">
        <v>0</v>
      </c>
      <c r="E10" s="7">
        <v>0</v>
      </c>
    </row>
    <row r="11" spans="1:5" ht="20.25" customHeight="1">
      <c r="A11" s="5">
        <v>3</v>
      </c>
      <c r="B11" s="10" t="s">
        <v>16</v>
      </c>
      <c r="C11" s="129">
        <v>0</v>
      </c>
      <c r="D11" s="2">
        <v>0</v>
      </c>
      <c r="E11" s="7">
        <v>0</v>
      </c>
    </row>
    <row r="12" spans="1:5" ht="18.75" customHeight="1">
      <c r="A12" s="5">
        <v>4</v>
      </c>
      <c r="B12" s="86" t="s">
        <v>17</v>
      </c>
      <c r="C12" s="128">
        <v>0</v>
      </c>
      <c r="D12" s="7">
        <v>0</v>
      </c>
      <c r="E12" s="7">
        <v>0</v>
      </c>
    </row>
    <row r="13" spans="1:5" ht="22.5" customHeight="1">
      <c r="A13" s="5">
        <v>5</v>
      </c>
      <c r="B13" s="86" t="s">
        <v>25</v>
      </c>
      <c r="C13" s="128">
        <v>0</v>
      </c>
      <c r="D13" s="7">
        <v>0</v>
      </c>
      <c r="E13" s="7">
        <v>0</v>
      </c>
    </row>
    <row r="14" spans="1:5" ht="20.25" customHeight="1">
      <c r="A14" s="5">
        <v>6</v>
      </c>
      <c r="B14" s="86" t="s">
        <v>71</v>
      </c>
      <c r="C14" s="128">
        <v>51.93</v>
      </c>
      <c r="D14" s="7">
        <v>51.93</v>
      </c>
      <c r="E14" s="7">
        <v>0</v>
      </c>
    </row>
    <row r="15" spans="1:5" ht="24" customHeight="1">
      <c r="A15" s="5">
        <v>7</v>
      </c>
      <c r="B15" s="1" t="s">
        <v>14</v>
      </c>
      <c r="C15" s="128">
        <v>51.93</v>
      </c>
      <c r="D15" s="7">
        <v>51.93</v>
      </c>
      <c r="E15" s="7"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4">
      <selection activeCell="C32" sqref="C32:C34"/>
    </sheetView>
  </sheetViews>
  <sheetFormatPr defaultColWidth="9.140625" defaultRowHeight="12.75" outlineLevelCol="1"/>
  <cols>
    <col min="1" max="1" width="7.421875" style="36" customWidth="1"/>
    <col min="2" max="2" width="35.421875" style="36" customWidth="1"/>
    <col min="3" max="3" width="13.28125" style="36" customWidth="1"/>
    <col min="4" max="4" width="14.140625" style="36" customWidth="1" outlineLevel="1"/>
    <col min="5" max="5" width="14.140625" style="36" customWidth="1"/>
    <col min="6" max="6" width="27.421875" style="36" customWidth="1"/>
    <col min="7" max="16384" width="9.140625" style="36" customWidth="1"/>
  </cols>
  <sheetData>
    <row r="1" spans="2:5" ht="58.5" customHeight="1">
      <c r="B1" s="37"/>
      <c r="C1" s="109" t="s">
        <v>146</v>
      </c>
      <c r="D1" s="109"/>
      <c r="E1" s="109"/>
    </row>
    <row r="2" spans="1:6" ht="18.75">
      <c r="A2" s="38"/>
      <c r="B2" s="39"/>
      <c r="C2" s="38"/>
      <c r="D2" s="38"/>
      <c r="E2" s="38"/>
      <c r="F2" s="49"/>
    </row>
    <row r="3" spans="1:6" ht="21.75" customHeight="1">
      <c r="A3" s="110" t="s">
        <v>152</v>
      </c>
      <c r="B3" s="110"/>
      <c r="C3" s="110"/>
      <c r="D3" s="110"/>
      <c r="E3" s="110"/>
      <c r="F3" s="47"/>
    </row>
    <row r="4" spans="1:6" ht="48" customHeight="1">
      <c r="A4" s="110" t="str">
        <f>'1-вс'!A3:E3</f>
        <v>общества с ограниченной ответственностью «Красный хлебороб» (Иланский район, с. Карапсель, ИНН 2415003411)</v>
      </c>
      <c r="B4" s="110"/>
      <c r="C4" s="110"/>
      <c r="D4" s="110"/>
      <c r="E4" s="110"/>
      <c r="F4" s="47"/>
    </row>
    <row r="5" ht="18.75">
      <c r="B5" s="40"/>
    </row>
    <row r="6" spans="1:5" ht="24.75" customHeight="1">
      <c r="A6" s="111" t="s">
        <v>21</v>
      </c>
      <c r="B6" s="111" t="s">
        <v>26</v>
      </c>
      <c r="C6" s="111" t="s">
        <v>27</v>
      </c>
      <c r="D6" s="111" t="s">
        <v>64</v>
      </c>
      <c r="E6" s="111" t="s">
        <v>65</v>
      </c>
    </row>
    <row r="7" spans="1:5" ht="47.25" customHeight="1">
      <c r="A7" s="111"/>
      <c r="B7" s="111"/>
      <c r="C7" s="111"/>
      <c r="D7" s="111"/>
      <c r="E7" s="111"/>
    </row>
    <row r="8" spans="1:5" ht="18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6" ht="31.5">
      <c r="A9" s="41">
        <v>1</v>
      </c>
      <c r="B9" s="42" t="s">
        <v>43</v>
      </c>
      <c r="C9" s="41" t="s">
        <v>44</v>
      </c>
      <c r="D9" s="41">
        <f>'[3]ПП-ВС,ВО'!$F$139</f>
        <v>10.92</v>
      </c>
      <c r="E9" s="41">
        <f>'[3]ПП-ВС,ВО'!$F$88</f>
        <v>12.15</v>
      </c>
      <c r="F9" s="47"/>
    </row>
    <row r="10" spans="1:5" ht="15.75">
      <c r="A10" s="41">
        <f>A9+1</f>
        <v>2</v>
      </c>
      <c r="B10" s="43" t="s">
        <v>45</v>
      </c>
      <c r="C10" s="41" t="s">
        <v>44</v>
      </c>
      <c r="D10" s="44">
        <v>0</v>
      </c>
      <c r="E10" s="44">
        <f>'[3]ПП-ВС,ВО'!$F$89</f>
        <v>0</v>
      </c>
    </row>
    <row r="11" spans="1:5" ht="47.25">
      <c r="A11" s="41">
        <f>A10+1</f>
        <v>3</v>
      </c>
      <c r="B11" s="43" t="s">
        <v>59</v>
      </c>
      <c r="C11" s="41" t="s">
        <v>47</v>
      </c>
      <c r="D11" s="45">
        <f>'[3]ПП-ВС,ВО'!$F$141</f>
        <v>1095</v>
      </c>
      <c r="E11" s="41">
        <f>'[3]ПП-ВС,ВО'!$F$90</f>
        <v>1095</v>
      </c>
    </row>
    <row r="12" spans="1:5" ht="31.5">
      <c r="A12" s="41">
        <f>A11+1</f>
        <v>4</v>
      </c>
      <c r="B12" s="43" t="s">
        <v>48</v>
      </c>
      <c r="C12" s="41" t="s">
        <v>49</v>
      </c>
      <c r="D12" s="46">
        <f>8760</f>
        <v>8760</v>
      </c>
      <c r="E12" s="41">
        <f>'[3]ПП-ВС,ВО'!$F$91</f>
        <v>8760</v>
      </c>
    </row>
    <row r="13" spans="1:5" ht="15.75">
      <c r="A13" s="41">
        <f>A12+1</f>
        <v>5</v>
      </c>
      <c r="B13" s="42" t="s">
        <v>60</v>
      </c>
      <c r="C13" s="41"/>
      <c r="D13" s="41"/>
      <c r="E13" s="41"/>
    </row>
    <row r="14" spans="1:5" ht="15.75">
      <c r="A14" s="41" t="s">
        <v>107</v>
      </c>
      <c r="B14" s="43" t="s">
        <v>115</v>
      </c>
      <c r="C14" s="87" t="s">
        <v>161</v>
      </c>
      <c r="D14" s="41">
        <f>'[3]ПП-ВС,ВО'!$F$144</f>
        <v>1.15</v>
      </c>
      <c r="E14" s="44">
        <f>'[3]ПП-ВС,ВО'!$F$93</f>
        <v>0.99</v>
      </c>
    </row>
    <row r="15" spans="1:5" ht="15.75">
      <c r="A15" s="41" t="s">
        <v>108</v>
      </c>
      <c r="B15" s="43" t="s">
        <v>61</v>
      </c>
      <c r="C15" s="87" t="s">
        <v>161</v>
      </c>
      <c r="D15" s="44">
        <v>0</v>
      </c>
      <c r="E15" s="44">
        <f>'[3]ПП-ВС,ВО'!$F$94</f>
        <v>0</v>
      </c>
    </row>
    <row r="16" spans="1:5" ht="15.75" customHeight="1">
      <c r="A16" s="67" t="s">
        <v>109</v>
      </c>
      <c r="B16" s="43" t="s">
        <v>62</v>
      </c>
      <c r="C16" s="87" t="s">
        <v>161</v>
      </c>
      <c r="D16" s="44">
        <f>'[3]ПП-ВС,ВО'!$F$146</f>
        <v>0.7</v>
      </c>
      <c r="E16" s="44">
        <f>'[3]ПП-ВС,ВО'!$F$95</f>
        <v>0.67</v>
      </c>
    </row>
    <row r="17" spans="1:5" ht="15.75" customHeight="1">
      <c r="A17" s="41" t="s">
        <v>11</v>
      </c>
      <c r="B17" s="43" t="s">
        <v>63</v>
      </c>
      <c r="C17" s="41" t="s">
        <v>44</v>
      </c>
      <c r="D17" s="41">
        <f>'[3]ПП-ВС,ВО'!$F$147</f>
        <v>24.2</v>
      </c>
      <c r="E17" s="41">
        <f>'[3]ПП-ВС,ВО'!$F$96</f>
        <v>36.97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112" t="s">
        <v>147</v>
      </c>
      <c r="D1" s="112"/>
      <c r="E1" s="112"/>
    </row>
    <row r="2" spans="1:5" ht="18.75">
      <c r="A2" s="27"/>
      <c r="B2" s="28"/>
      <c r="C2" s="27"/>
      <c r="D2" s="27"/>
      <c r="E2" s="27"/>
    </row>
    <row r="3" spans="1:7" ht="19.5" customHeight="1">
      <c r="A3" s="113" t="s">
        <v>155</v>
      </c>
      <c r="B3" s="113"/>
      <c r="C3" s="113"/>
      <c r="D3" s="113"/>
      <c r="E3" s="113"/>
      <c r="G3" s="47"/>
    </row>
    <row r="4" spans="1:7" ht="45" customHeight="1">
      <c r="A4" s="113" t="str">
        <f>'1-вс'!A3:E3</f>
        <v>общества с ограниченной ответственностью «Красный хлебороб» (Иланский район, с. Карапсель, ИНН 2415003411)</v>
      </c>
      <c r="B4" s="113"/>
      <c r="C4" s="113"/>
      <c r="D4" s="113"/>
      <c r="E4" s="113"/>
      <c r="G4" s="47"/>
    </row>
    <row r="5" spans="2:7" ht="15.75">
      <c r="B5" s="29"/>
      <c r="G5" s="36"/>
    </row>
    <row r="6" spans="1:7" ht="24.75" customHeight="1">
      <c r="A6" s="115" t="s">
        <v>21</v>
      </c>
      <c r="B6" s="114" t="s">
        <v>26</v>
      </c>
      <c r="C6" s="115" t="s">
        <v>27</v>
      </c>
      <c r="D6" s="114" t="s">
        <v>64</v>
      </c>
      <c r="E6" s="114" t="s">
        <v>65</v>
      </c>
      <c r="G6" s="49"/>
    </row>
    <row r="7" spans="1:7" ht="15.75" customHeight="1">
      <c r="A7" s="116"/>
      <c r="B7" s="115"/>
      <c r="C7" s="116"/>
      <c r="D7" s="115"/>
      <c r="E7" s="115"/>
      <c r="G7" s="36"/>
    </row>
    <row r="8" spans="1:7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G8" s="36"/>
    </row>
    <row r="9" spans="1:7" ht="31.5">
      <c r="A9" s="30">
        <v>1</v>
      </c>
      <c r="B9" s="31" t="s">
        <v>43</v>
      </c>
      <c r="C9" s="30" t="s">
        <v>44</v>
      </c>
      <c r="D9" s="30">
        <f>'[3]ПП-ВС,ВО'!$F$149</f>
        <v>75.25</v>
      </c>
      <c r="E9" s="33">
        <f>'[3]ПП-ВС,ВО'!$F$98</f>
        <v>80.23</v>
      </c>
      <c r="G9" s="47"/>
    </row>
    <row r="10" spans="1:5" ht="37.5" customHeight="1">
      <c r="A10" s="30">
        <f>A9+1</f>
        <v>2</v>
      </c>
      <c r="B10" s="32" t="s">
        <v>46</v>
      </c>
      <c r="C10" s="30" t="s">
        <v>47</v>
      </c>
      <c r="D10" s="30">
        <f>E10</f>
        <v>617</v>
      </c>
      <c r="E10" s="30">
        <f>'[3]ПП-ВС,ВО'!$F$99</f>
        <v>617</v>
      </c>
    </row>
    <row r="11" spans="1:5" ht="34.5" customHeight="1">
      <c r="A11" s="30">
        <f>A10+1</f>
        <v>3</v>
      </c>
      <c r="B11" s="32" t="s">
        <v>48</v>
      </c>
      <c r="C11" s="30" t="s">
        <v>49</v>
      </c>
      <c r="D11" s="30">
        <f>E11</f>
        <v>8760</v>
      </c>
      <c r="E11" s="30">
        <f>'[3]ПП-ВС,ВО'!$F$100</f>
        <v>8760</v>
      </c>
    </row>
    <row r="12" spans="1:5" ht="15.75">
      <c r="A12" s="30" t="s">
        <v>8</v>
      </c>
      <c r="B12" s="31" t="s">
        <v>60</v>
      </c>
      <c r="C12" s="30"/>
      <c r="D12" s="30"/>
      <c r="E12" s="33"/>
    </row>
    <row r="13" spans="1:5" ht="20.25" customHeight="1">
      <c r="A13" s="34" t="s">
        <v>1</v>
      </c>
      <c r="B13" s="59" t="s">
        <v>162</v>
      </c>
      <c r="C13" s="87" t="s">
        <v>161</v>
      </c>
      <c r="D13" s="60">
        <v>0</v>
      </c>
      <c r="E13" s="60">
        <f>'[3]ПП-ВС,ВО'!$F$102</f>
        <v>0</v>
      </c>
    </row>
    <row r="14" spans="1:5" ht="23.25" customHeight="1">
      <c r="A14" s="34" t="s">
        <v>10</v>
      </c>
      <c r="B14" s="59" t="s">
        <v>116</v>
      </c>
      <c r="C14" s="87" t="s">
        <v>161</v>
      </c>
      <c r="D14" s="60">
        <v>0</v>
      </c>
      <c r="E14" s="60">
        <f>'[3]ПП-ВС,ВО'!$F$103</f>
        <v>0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workbookViewId="0" topLeftCell="A7">
      <selection activeCell="D19" sqref="D19"/>
    </sheetView>
  </sheetViews>
  <sheetFormatPr defaultColWidth="9.140625" defaultRowHeight="12.75"/>
  <cols>
    <col min="1" max="1" width="5.8515625" style="50" customWidth="1"/>
    <col min="2" max="2" width="30.57421875" style="50" customWidth="1"/>
    <col min="3" max="3" width="11.28125" style="50" customWidth="1"/>
    <col min="4" max="4" width="17.7109375" style="50" customWidth="1"/>
    <col min="5" max="5" width="18.00390625" style="50" customWidth="1"/>
    <col min="6" max="16384" width="9.140625" style="50" customWidth="1"/>
  </cols>
  <sheetData>
    <row r="1" spans="4:5" ht="60" customHeight="1">
      <c r="D1" s="124" t="s">
        <v>148</v>
      </c>
      <c r="E1" s="125"/>
    </row>
    <row r="2" ht="15.75" customHeight="1"/>
    <row r="3" spans="1:7" ht="18" customHeight="1">
      <c r="A3" s="126" t="s">
        <v>139</v>
      </c>
      <c r="B3" s="126"/>
      <c r="C3" s="126"/>
      <c r="D3" s="126"/>
      <c r="E3" s="126"/>
      <c r="F3" s="117"/>
      <c r="G3" s="117"/>
    </row>
    <row r="4" spans="1:5" ht="36.75" customHeight="1">
      <c r="A4" s="118" t="str">
        <f>'1-вс'!A3:E3</f>
        <v>общества с ограниченной ответственностью «Красный хлебороб» (Иланский район, с. Карапсель, ИНН 2415003411)</v>
      </c>
      <c r="B4" s="118"/>
      <c r="C4" s="118"/>
      <c r="D4" s="118"/>
      <c r="E4" s="118"/>
    </row>
    <row r="6" spans="1:5" s="51" customFormat="1" ht="23.25" customHeight="1">
      <c r="A6" s="119" t="s">
        <v>21</v>
      </c>
      <c r="B6" s="119" t="s">
        <v>51</v>
      </c>
      <c r="C6" s="119" t="s">
        <v>27</v>
      </c>
      <c r="D6" s="121" t="s">
        <v>52</v>
      </c>
      <c r="E6" s="122"/>
    </row>
    <row r="7" spans="1:5" s="51" customFormat="1" ht="74.25" customHeight="1">
      <c r="A7" s="120"/>
      <c r="B7" s="120"/>
      <c r="C7" s="120"/>
      <c r="D7" s="52" t="s">
        <v>114</v>
      </c>
      <c r="E7" s="52" t="s">
        <v>110</v>
      </c>
    </row>
    <row r="8" spans="1:5" s="51" customFormat="1" ht="18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s="51" customFormat="1" ht="18.75">
      <c r="A9" s="52">
        <v>1</v>
      </c>
      <c r="B9" s="53" t="s">
        <v>75</v>
      </c>
      <c r="C9" s="52"/>
      <c r="D9" s="121"/>
      <c r="E9" s="122"/>
    </row>
    <row r="10" spans="1:5" s="51" customFormat="1" ht="55.5" customHeight="1">
      <c r="A10" s="52" t="s">
        <v>2</v>
      </c>
      <c r="B10" s="53" t="s">
        <v>53</v>
      </c>
      <c r="C10" s="52" t="s">
        <v>54</v>
      </c>
      <c r="D10" s="52">
        <v>69.78</v>
      </c>
      <c r="E10" s="52">
        <v>73.54</v>
      </c>
    </row>
    <row r="11" spans="1:5" ht="57" customHeight="1">
      <c r="A11" s="52" t="s">
        <v>3</v>
      </c>
      <c r="B11" s="53" t="s">
        <v>76</v>
      </c>
      <c r="C11" s="52" t="s">
        <v>54</v>
      </c>
      <c r="D11" s="77">
        <f>D10</f>
        <v>69.78</v>
      </c>
      <c r="E11" s="77">
        <f>E10</f>
        <v>73.54</v>
      </c>
    </row>
    <row r="12" spans="1:5" ht="22.5" customHeight="1">
      <c r="A12" s="52">
        <v>2</v>
      </c>
      <c r="B12" s="53" t="s">
        <v>138</v>
      </c>
      <c r="C12" s="52"/>
      <c r="D12" s="121"/>
      <c r="E12" s="122"/>
    </row>
    <row r="13" spans="1:5" ht="57" customHeight="1">
      <c r="A13" s="52" t="s">
        <v>6</v>
      </c>
      <c r="B13" s="53" t="s">
        <v>53</v>
      </c>
      <c r="C13" s="52" t="s">
        <v>54</v>
      </c>
      <c r="D13" s="52">
        <v>11.18</v>
      </c>
      <c r="E13" s="52">
        <v>11.78</v>
      </c>
    </row>
    <row r="14" spans="1:5" ht="57" customHeight="1">
      <c r="A14" s="52" t="s">
        <v>7</v>
      </c>
      <c r="B14" s="53" t="s">
        <v>76</v>
      </c>
      <c r="C14" s="52" t="s">
        <v>54</v>
      </c>
      <c r="D14" s="77">
        <f>D13</f>
        <v>11.18</v>
      </c>
      <c r="E14" s="77">
        <f>E13</f>
        <v>11.78</v>
      </c>
    </row>
    <row r="16" spans="1:5" ht="65.25" customHeight="1">
      <c r="A16" s="123" t="s">
        <v>77</v>
      </c>
      <c r="B16" s="123"/>
      <c r="C16" s="123"/>
      <c r="D16" s="123"/>
      <c r="E16" s="123"/>
    </row>
  </sheetData>
  <sheetProtection/>
  <mergeCells count="11">
    <mergeCell ref="D9:E9"/>
    <mergeCell ref="A16:E16"/>
    <mergeCell ref="D12:E12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comp8</cp:lastModifiedBy>
  <cp:lastPrinted>2013-10-25T03:41:10Z</cp:lastPrinted>
  <dcterms:created xsi:type="dcterms:W3CDTF">1996-10-08T23:32:33Z</dcterms:created>
  <dcterms:modified xsi:type="dcterms:W3CDTF">2013-11-11T07:00:39Z</dcterms:modified>
  <cp:category/>
  <cp:version/>
  <cp:contentType/>
  <cp:contentStatus/>
</cp:coreProperties>
</file>